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10" windowWidth="19320" windowHeight="7935"/>
  </bookViews>
  <sheets>
    <sheet name="Прайс СпецПредложение 2013сент" sheetId="4" r:id="rId1"/>
  </sheets>
  <definedNames>
    <definedName name="_xlnm.Print_Area" localSheetId="0">'Прайс СпецПредложение 2013сент'!$A$1:$K$60</definedName>
  </definedNames>
  <calcPr calcId="114210"/>
</workbook>
</file>

<file path=xl/calcChain.xml><?xml version="1.0" encoding="utf-8"?>
<calcChain xmlns="http://schemas.openxmlformats.org/spreadsheetml/2006/main">
  <c r="G30" i="4"/>
  <c r="E30"/>
  <c r="D30"/>
  <c r="C30"/>
  <c r="G29"/>
  <c r="E29"/>
  <c r="D29"/>
  <c r="C29"/>
  <c r="G28"/>
  <c r="E28"/>
  <c r="D28"/>
  <c r="C28"/>
  <c r="G27"/>
  <c r="E27"/>
  <c r="D27"/>
  <c r="C27"/>
  <c r="H26"/>
  <c r="G24"/>
  <c r="E24"/>
  <c r="D24"/>
  <c r="C24"/>
  <c r="H23"/>
  <c r="G23"/>
  <c r="E23"/>
  <c r="D23"/>
  <c r="C23"/>
  <c r="G22"/>
  <c r="E22"/>
  <c r="D22"/>
  <c r="C22"/>
  <c r="G21"/>
  <c r="E21"/>
  <c r="D21"/>
  <c r="C21"/>
  <c r="H21"/>
  <c r="H24"/>
  <c r="H25"/>
  <c r="H27"/>
  <c r="H28"/>
  <c r="H29"/>
  <c r="H30"/>
</calcChain>
</file>

<file path=xl/sharedStrings.xml><?xml version="1.0" encoding="utf-8"?>
<sst xmlns="http://schemas.openxmlformats.org/spreadsheetml/2006/main" count="112" uniqueCount="95">
  <si>
    <t>ООО</t>
  </si>
  <si>
    <t>ТАРЕКСА</t>
  </si>
  <si>
    <t>Тел./ Факс (495) 984-70-70</t>
  </si>
  <si>
    <t xml:space="preserve"> www.КВАРЦЕВЫЙПЕСОК.РФ</t>
  </si>
  <si>
    <t xml:space="preserve"> www.tareksa.ru</t>
  </si>
  <si>
    <t>E-mail: info@tareksa.ru</t>
  </si>
  <si>
    <t>Со склада в г. Москве        метро "ПЕРОВО"        2-ой проезд Перова поля, д. 5, офис 17           с 9 до 17</t>
  </si>
  <si>
    <t>СПЕЦПРЕДЛОЖЕНИЕ!!!</t>
  </si>
  <si>
    <t>Цена (с НДС 18%) за тонну, РУБ</t>
  </si>
  <si>
    <t>В мешках по 25 кг**</t>
  </si>
  <si>
    <t>0,2-0,6 мм</t>
  </si>
  <si>
    <t>0,5-1,0 мм</t>
  </si>
  <si>
    <t>0,7-1,2 мм</t>
  </si>
  <si>
    <t>0,8-2,0 мм</t>
  </si>
  <si>
    <t xml:space="preserve">1-3 мм </t>
  </si>
  <si>
    <t xml:space="preserve">2-5 мм  </t>
  </si>
  <si>
    <t xml:space="preserve">5-10 мм </t>
  </si>
  <si>
    <t xml:space="preserve">10-20 мм </t>
  </si>
  <si>
    <t>20-40 мм</t>
  </si>
  <si>
    <t>0,2-0,5 мм</t>
  </si>
  <si>
    <t>0,3-0,8 мм</t>
  </si>
  <si>
    <t>0,8-1,2 мм</t>
  </si>
  <si>
    <t>1,0-2,0 мм</t>
  </si>
  <si>
    <t>2-5 мм</t>
  </si>
  <si>
    <t xml:space="preserve">     Въезд на территорию склада платный - 100р</t>
  </si>
  <si>
    <t xml:space="preserve"> 20 т с доставкой в Москву*</t>
  </si>
  <si>
    <t xml:space="preserve">     Для постоянных покупателей  - особые специальные условия! </t>
  </si>
  <si>
    <t>1-4 мм</t>
  </si>
  <si>
    <t>3-5 мм</t>
  </si>
  <si>
    <t>0,4-1,2 мм</t>
  </si>
  <si>
    <t>нет</t>
  </si>
  <si>
    <t xml:space="preserve"> 20 т с доставкой в Москву *</t>
  </si>
  <si>
    <t xml:space="preserve">Кварц жильный дробленый молочно-белый, сорт МКО (Гора Хрустальная)  </t>
  </si>
  <si>
    <t>2,0-3,5 мм</t>
  </si>
  <si>
    <t>1,0-1,5 мм</t>
  </si>
  <si>
    <t>1,5-2,0 мм</t>
  </si>
  <si>
    <t>2,0-2,5 мм</t>
  </si>
  <si>
    <t>----</t>
  </si>
  <si>
    <t>0,1-0,63 мм</t>
  </si>
  <si>
    <t>0,63-1 мм</t>
  </si>
  <si>
    <t>от 2000</t>
  </si>
  <si>
    <t>от 3950</t>
  </si>
  <si>
    <t>от 4910</t>
  </si>
  <si>
    <t>от 4900</t>
  </si>
  <si>
    <t>от 4500</t>
  </si>
  <si>
    <t>от 3000</t>
  </si>
  <si>
    <t>от 4000</t>
  </si>
  <si>
    <t>от 2800</t>
  </si>
  <si>
    <t>РМ 60, РМ 100</t>
  </si>
  <si>
    <t>Нименование материала</t>
  </si>
  <si>
    <t xml:space="preserve">Кварцевый песок  промытый, прокаленный,  светло серый   ГОСТ Р 51641-2000  ГОСТ 8736-93  для абразивной обработки, (Воронеж) </t>
  </si>
  <si>
    <t>Кварцевый песок сухой,  светло рыжий  ГОСТ 8736-93  для абразивной обработки,  строительных смесей (Воронежский)</t>
  </si>
  <si>
    <t>Фракционный состав, мм</t>
  </si>
  <si>
    <t>за 25 кг                партия                   до 475 кг</t>
  </si>
  <si>
    <t>Антрацит дробленый Aqualat и Purolat  гидроантрацит фильтрант ГОСТ Р 51641-2000</t>
  </si>
  <si>
    <r>
      <t xml:space="preserve"> </t>
    </r>
    <r>
      <rPr>
        <b/>
        <sz val="26"/>
        <rFont val="Arial"/>
        <family val="2"/>
        <charset val="204"/>
      </rPr>
      <t>Научно-производственная Фирма</t>
    </r>
  </si>
  <si>
    <t>возможна фасовка                                                 в биг-бэги по 800 кг</t>
  </si>
  <si>
    <t>1 - 10 т</t>
  </si>
  <si>
    <t xml:space="preserve">1 - 10 т </t>
  </si>
  <si>
    <t>10 - 20 т</t>
  </si>
  <si>
    <t>Микрокальцит (молотый мрамор)</t>
  </si>
  <si>
    <t xml:space="preserve">Мраморный щебень белый  (Магнитогорск) </t>
  </si>
  <si>
    <t xml:space="preserve">Мраморный песок , мраморная крошка - дробленый мрамор белый (Магнитогорск) </t>
  </si>
  <si>
    <t>В биг-бэгах по 1 т**</t>
  </si>
  <si>
    <t>**Отгрузка осуществляется краном в открытый транспорт. Мешки по 25 кг обычно сложены в биг-бэги. При погрузке в автотранспорт вручную на складе дополнительно взимается плата 400 р за тонну с НДС. Нестандартная погрузка возможна!!! - уточняйте у продавца.</t>
  </si>
  <si>
    <t xml:space="preserve">***самовывоз с производства </t>
  </si>
  <si>
    <t>*** Самовывоз со склада производителя осуществляется по ценам производителя. Цена указана для партии от 60 т</t>
  </si>
  <si>
    <t>за 25 кг     от 500 до 975 кг</t>
  </si>
  <si>
    <t>от 2750</t>
  </si>
  <si>
    <t>от 2650</t>
  </si>
  <si>
    <t>от 2540</t>
  </si>
  <si>
    <t>1,0-3,0 мм</t>
  </si>
  <si>
    <t>0,8-1,6мм       0,8-2 мм               2-5мм           и другие</t>
  </si>
  <si>
    <t>Кварцит ГОСТ Р 51641-2000 дробленый, серый, естественной влажности (Магнитогорский кварцит)</t>
  </si>
  <si>
    <t>Кварц природный окатанный (Чувашия) ГОСТ Р 51641-2000</t>
  </si>
  <si>
    <t>от 1700</t>
  </si>
  <si>
    <t>от 3500</t>
  </si>
  <si>
    <t>Цеолит «Сокирнит»                                  (в мешках по 50 кг)</t>
  </si>
  <si>
    <t>от 14000</t>
  </si>
  <si>
    <t>от 4220</t>
  </si>
  <si>
    <t>от 7000</t>
  </si>
  <si>
    <t>от 4250</t>
  </si>
  <si>
    <t>от 7420</t>
  </si>
  <si>
    <t>от 8080</t>
  </si>
  <si>
    <t>от 5760</t>
  </si>
  <si>
    <t>от 5250</t>
  </si>
  <si>
    <t>от 4950</t>
  </si>
  <si>
    <t>от 3360</t>
  </si>
  <si>
    <t xml:space="preserve">Кварцевая мука, маршалит (серый)               ГОСТ 9077 </t>
  </si>
  <si>
    <t xml:space="preserve"> -0,2  и  -0,1 </t>
  </si>
  <si>
    <t>от 3300</t>
  </si>
  <si>
    <t>370           за мешок   25 кг</t>
  </si>
  <si>
    <t>320          за мешок   25 кг</t>
  </si>
  <si>
    <t>* При покупке партии кратной 20 тонн, доставка по Москве и МО (до 30км от МКАД вне МОЖД) БЕСПЛАТНО                                                                                                                                 сроки доставки/условия  разгрузки уточняйте у продавца</t>
  </si>
  <si>
    <t>ПРАЙС-ЛИСТ ДЕЙСТВУЕТ  С 9 СЕНТЯБРЯ 2013 ГОДА</t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</si>
</sst>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sz val="10"/>
      <color indexed="56"/>
      <name val="Arial"/>
      <family val="2"/>
      <charset val="204"/>
    </font>
    <font>
      <b/>
      <sz val="20"/>
      <name val="Arial"/>
      <family val="2"/>
      <charset val="204"/>
    </font>
    <font>
      <b/>
      <sz val="18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8"/>
      <name val="Arial Cyr"/>
      <charset val="204"/>
    </font>
    <font>
      <b/>
      <sz val="12"/>
      <name val="Arial Cyr"/>
      <charset val="204"/>
    </font>
    <font>
      <b/>
      <sz val="36"/>
      <name val="Arial Cyr"/>
      <charset val="204"/>
    </font>
    <font>
      <b/>
      <sz val="22"/>
      <name val="Arial Cyr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20"/>
      <name val="Calibri"/>
      <family val="2"/>
      <charset val="204"/>
    </font>
    <font>
      <b/>
      <sz val="20"/>
      <name val="Arial Cyr"/>
      <charset val="204"/>
    </font>
    <font>
      <sz val="15"/>
      <name val="Calibri"/>
      <family val="2"/>
      <charset val="204"/>
    </font>
    <font>
      <sz val="16"/>
      <name val="Calibri"/>
      <family val="2"/>
      <charset val="204"/>
    </font>
    <font>
      <sz val="18"/>
      <name val="Calibri"/>
      <family val="2"/>
      <charset val="204"/>
    </font>
    <font>
      <sz val="20"/>
      <name val="Arial Cyr"/>
      <charset val="204"/>
    </font>
    <font>
      <sz val="14"/>
      <name val="Calibri"/>
      <family val="2"/>
      <charset val="204"/>
    </font>
    <font>
      <b/>
      <sz val="18"/>
      <name val="Calibri"/>
      <family val="2"/>
      <charset val="204"/>
    </font>
    <font>
      <sz val="16"/>
      <name val="Arial Cyr"/>
      <charset val="204"/>
    </font>
    <font>
      <b/>
      <sz val="24"/>
      <name val="Calibri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b/>
      <sz val="26"/>
      <name val="Arial"/>
      <family val="2"/>
      <charset val="204"/>
    </font>
    <font>
      <b/>
      <sz val="26"/>
      <name val="Courier New"/>
      <family val="3"/>
      <charset val="204"/>
    </font>
    <font>
      <b/>
      <sz val="16"/>
      <name val="Arial Cyr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0" fillId="0" borderId="1" xfId="0" applyBorder="1"/>
    <xf numFmtId="0" fontId="0" fillId="0" borderId="2" xfId="0" applyBorder="1"/>
    <xf numFmtId="0" fontId="14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16" fontId="12" fillId="0" borderId="4" xfId="0" applyNumberFormat="1" applyFont="1" applyBorder="1" applyAlignment="1">
      <alignment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1" fontId="17" fillId="4" borderId="45" xfId="0" applyNumberFormat="1" applyFont="1" applyFill="1" applyBorder="1" applyAlignment="1">
      <alignment horizontal="center" vertical="center" wrapText="1"/>
    </xf>
    <xf numFmtId="1" fontId="17" fillId="4" borderId="46" xfId="0" applyNumberFormat="1" applyFont="1" applyFill="1" applyBorder="1" applyAlignment="1">
      <alignment horizontal="center" vertical="center" wrapText="1"/>
    </xf>
    <xf numFmtId="1" fontId="17" fillId="4" borderId="2" xfId="0" applyNumberFormat="1" applyFont="1" applyFill="1" applyBorder="1" applyAlignment="1">
      <alignment horizontal="center" vertical="center" wrapText="1"/>
    </xf>
    <xf numFmtId="1" fontId="17" fillId="4" borderId="47" xfId="0" applyNumberFormat="1" applyFont="1" applyFill="1" applyBorder="1" applyAlignment="1">
      <alignment horizontal="center" vertical="center" wrapText="1"/>
    </xf>
    <xf numFmtId="0" fontId="12" fillId="0" borderId="20" xfId="0" quotePrefix="1" applyFont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 vertical="center" wrapText="1"/>
    </xf>
    <xf numFmtId="0" fontId="12" fillId="0" borderId="32" xfId="0" quotePrefix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28575</xdr:rowOff>
    </xdr:from>
    <xdr:to>
      <xdr:col>1</xdr:col>
      <xdr:colOff>781050</xdr:colOff>
      <xdr:row>5</xdr:row>
      <xdr:rowOff>171450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340895" y="28074"/>
          <a:ext cx="4896852" cy="1752600"/>
          <a:chOff x="2088" y="2105"/>
          <a:chExt cx="3025" cy="1421"/>
        </a:xfrm>
      </xdr:grpSpPr>
      <xdr:sp macro="" textlink="">
        <xdr:nvSpPr>
          <xdr:cNvPr id="3" name="AutoShape 2"/>
          <xdr:cNvSpPr>
            <a:spLocks noChangeArrowheads="1"/>
          </xdr:cNvSpPr>
        </xdr:nvSpPr>
        <xdr:spPr bwMode="auto">
          <a:xfrm>
            <a:off x="2088" y="2105"/>
            <a:ext cx="3025" cy="1421"/>
          </a:xfrm>
          <a:prstGeom prst="roundRect">
            <a:avLst>
              <a:gd name="adj" fmla="val 16667"/>
            </a:avLst>
          </a:prstGeom>
          <a:solidFill>
            <a:srgbClr val="CCFFFF"/>
          </a:solidFill>
          <a:ln w="9525">
            <a:solidFill>
              <a:srgbClr val="000000"/>
            </a:solidFill>
            <a:round/>
            <a:headEnd/>
            <a:tailEnd/>
          </a:ln>
          <a:effectLst>
            <a:outerShdw dist="57238" dir="2021404" algn="ctr" rotWithShape="0">
              <a:srgbClr val="000000"/>
            </a:outerShdw>
          </a:effectLst>
        </xdr:spPr>
        <xdr:txBody>
          <a:bodyPr vertOverflow="clip" wrap="square" lIns="12700" tIns="12700" rIns="12700" bIns="12700" anchor="t" upright="1"/>
          <a:lstStyle/>
          <a:p>
            <a:pPr algn="l" rtl="1">
              <a:defRPr sz="1000"/>
            </a:pPr>
            <a:r>
              <a:rPr lang="ru-RU" sz="2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   </a:t>
            </a:r>
          </a:p>
          <a:p>
            <a:pPr algn="l" rtl="1">
              <a:defRPr sz="1000"/>
            </a:pPr>
            <a:r>
              <a:rPr lang="ru-RU" sz="2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            </a:t>
            </a:r>
          </a:p>
          <a:p>
            <a:pPr algn="l" rtl="1">
              <a:defRPr sz="1000"/>
            </a:pPr>
            <a:r>
              <a:rPr lang="ru-RU" sz="2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                </a:t>
            </a:r>
            <a:r>
              <a:rPr lang="ru-RU" sz="3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ТАРЕКСА</a:t>
            </a:r>
            <a:endParaRPr lang="ru-RU" sz="36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1">
              <a:defRPr sz="1000"/>
            </a:pPr>
            <a:endParaRPr lang="ru-RU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075" name="Line 3"/>
          <xdr:cNvSpPr>
            <a:spLocks noChangeShapeType="1"/>
          </xdr:cNvSpPr>
        </xdr:nvSpPr>
        <xdr:spPr bwMode="auto">
          <a:xfrm>
            <a:off x="2656" y="2248"/>
            <a:ext cx="285" cy="285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 flipH="1">
            <a:off x="2372" y="2248"/>
            <a:ext cx="285" cy="285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2656" y="2248"/>
            <a:ext cx="143" cy="427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78" name="Line 6"/>
          <xdr:cNvSpPr>
            <a:spLocks noChangeShapeType="1"/>
          </xdr:cNvSpPr>
        </xdr:nvSpPr>
        <xdr:spPr bwMode="auto">
          <a:xfrm flipH="1">
            <a:off x="2514" y="2248"/>
            <a:ext cx="143" cy="427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2514" y="2674"/>
            <a:ext cx="285" cy="1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 flipV="1">
            <a:off x="2798" y="2532"/>
            <a:ext cx="143" cy="143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81" name="Line 9"/>
          <xdr:cNvSpPr>
            <a:spLocks noChangeShapeType="1"/>
          </xdr:cNvSpPr>
        </xdr:nvSpPr>
        <xdr:spPr bwMode="auto">
          <a:xfrm>
            <a:off x="2798" y="2674"/>
            <a:ext cx="1" cy="711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2940" y="2532"/>
            <a:ext cx="1" cy="711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grpSp>
        <xdr:nvGrpSpPr>
          <xdr:cNvPr id="3083" name="Group 11"/>
          <xdr:cNvGrpSpPr>
            <a:grpSpLocks/>
          </xdr:cNvGrpSpPr>
        </xdr:nvGrpSpPr>
        <xdr:grpSpPr bwMode="auto">
          <a:xfrm>
            <a:off x="2372" y="2532"/>
            <a:ext cx="143" cy="853"/>
            <a:chOff x="0" y="0"/>
            <a:chExt cx="20003" cy="20000"/>
          </a:xfrm>
        </xdr:grpSpPr>
        <xdr:sp macro="" textlink="">
          <xdr:nvSpPr>
            <xdr:cNvPr id="3084" name="Line 12"/>
            <xdr:cNvSpPr>
              <a:spLocks noChangeShapeType="1"/>
            </xdr:cNvSpPr>
          </xdr:nvSpPr>
          <xdr:spPr bwMode="auto">
            <a:xfrm>
              <a:off x="0" y="0"/>
              <a:ext cx="127" cy="16671"/>
            </a:xfrm>
            <a:prstGeom prst="line">
              <a:avLst/>
            </a:prstGeom>
            <a:noFill/>
            <a:ln w="9525">
              <a:solidFill>
                <a:srgbClr val="3366FF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3085" name="Line 13"/>
            <xdr:cNvSpPr>
              <a:spLocks noChangeShapeType="1"/>
            </xdr:cNvSpPr>
          </xdr:nvSpPr>
          <xdr:spPr bwMode="auto">
            <a:xfrm>
              <a:off x="19876" y="3329"/>
              <a:ext cx="127" cy="16671"/>
            </a:xfrm>
            <a:prstGeom prst="line">
              <a:avLst/>
            </a:prstGeom>
            <a:noFill/>
            <a:ln w="9525">
              <a:solidFill>
                <a:srgbClr val="3366FF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3086" name="Line 14"/>
            <xdr:cNvSpPr>
              <a:spLocks noChangeShapeType="1"/>
            </xdr:cNvSpPr>
          </xdr:nvSpPr>
          <xdr:spPr bwMode="auto">
            <a:xfrm>
              <a:off x="0" y="0"/>
              <a:ext cx="20003" cy="3354"/>
            </a:xfrm>
            <a:prstGeom prst="line">
              <a:avLst/>
            </a:prstGeom>
            <a:noFill/>
            <a:ln w="9525">
              <a:solidFill>
                <a:srgbClr val="3366FF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3087" name="Line 15"/>
            <xdr:cNvSpPr>
              <a:spLocks noChangeShapeType="1"/>
            </xdr:cNvSpPr>
          </xdr:nvSpPr>
          <xdr:spPr bwMode="auto">
            <a:xfrm>
              <a:off x="0" y="16648"/>
              <a:ext cx="20003" cy="3352"/>
            </a:xfrm>
            <a:prstGeom prst="line">
              <a:avLst/>
            </a:prstGeom>
            <a:noFill/>
            <a:ln w="9525">
              <a:solidFill>
                <a:srgbClr val="3366FF"/>
              </a:solidFill>
              <a:round/>
              <a:headEnd type="none" w="sm" len="sm"/>
              <a:tailEnd type="none" w="sm" len="sm"/>
            </a:ln>
          </xdr:spPr>
        </xdr:sp>
      </xdr:grp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2514" y="3384"/>
            <a:ext cx="285" cy="1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 flipV="1">
            <a:off x="2798" y="3242"/>
            <a:ext cx="143" cy="143"/>
          </a:xfrm>
          <a:prstGeom prst="line">
            <a:avLst/>
          </a:prstGeom>
          <a:noFill/>
          <a:ln w="9525">
            <a:solidFill>
              <a:srgbClr val="3366FF"/>
            </a:solidFill>
            <a:round/>
            <a:headEnd type="none" w="sm" len="sm"/>
            <a:tailEnd type="none" w="sm" len="sm"/>
          </a:ln>
        </xdr:spPr>
      </xdr:sp>
    </xdr:grpSp>
    <xdr:clientData/>
  </xdr:twoCellAnchor>
  <xdr:twoCellAnchor editAs="oneCell">
    <xdr:from>
      <xdr:col>2</xdr:col>
      <xdr:colOff>28575</xdr:colOff>
      <xdr:row>16</xdr:row>
      <xdr:rowOff>19050</xdr:rowOff>
    </xdr:from>
    <xdr:to>
      <xdr:col>2</xdr:col>
      <xdr:colOff>981075</xdr:colOff>
      <xdr:row>16</xdr:row>
      <xdr:rowOff>1190625</xdr:rowOff>
    </xdr:to>
    <xdr:pic>
      <xdr:nvPicPr>
        <xdr:cNvPr id="3090" name="Рисунок 18" descr="МК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5305425"/>
          <a:ext cx="9525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16</xdr:row>
      <xdr:rowOff>47625</xdr:rowOff>
    </xdr:from>
    <xdr:to>
      <xdr:col>7</xdr:col>
      <xdr:colOff>304800</xdr:colOff>
      <xdr:row>16</xdr:row>
      <xdr:rowOff>1171575</xdr:rowOff>
    </xdr:to>
    <xdr:pic>
      <xdr:nvPicPr>
        <xdr:cNvPr id="3091" name="Рисунок 19" descr="мешок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5334000"/>
          <a:ext cx="11334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tabSelected="1" view="pageBreakPreview" zoomScale="60" workbookViewId="0">
      <selection activeCell="A13" sqref="A13:K13"/>
    </sheetView>
  </sheetViews>
  <sheetFormatPr defaultColWidth="17.7109375" defaultRowHeight="12.75"/>
  <cols>
    <col min="1" max="1" width="60.85546875" customWidth="1"/>
    <col min="2" max="2" width="23.85546875" customWidth="1"/>
    <col min="3" max="3" width="16.5703125" style="10" customWidth="1"/>
    <col min="4" max="4" width="16" style="7" customWidth="1"/>
    <col min="5" max="5" width="16.28515625" style="11" customWidth="1"/>
    <col min="6" max="6" width="22.42578125" style="7" customWidth="1"/>
    <col min="7" max="7" width="17.7109375" customWidth="1"/>
    <col min="8" max="8" width="17.42578125" customWidth="1"/>
    <col min="9" max="9" width="21.7109375" customWidth="1"/>
    <col min="10" max="10" width="16.42578125" customWidth="1"/>
    <col min="11" max="11" width="15.85546875" customWidth="1"/>
  </cols>
  <sheetData>
    <row r="1" spans="1:11">
      <c r="C1"/>
      <c r="D1"/>
      <c r="E1"/>
      <c r="F1"/>
    </row>
    <row r="2" spans="1:11">
      <c r="C2"/>
      <c r="D2"/>
      <c r="E2"/>
      <c r="F2"/>
    </row>
    <row r="3" spans="1:11" ht="33.75">
      <c r="C3" s="1"/>
      <c r="D3" s="96" t="s">
        <v>0</v>
      </c>
      <c r="E3" s="96"/>
      <c r="F3" s="96"/>
      <c r="G3" s="96"/>
      <c r="H3" s="96"/>
      <c r="I3" s="96"/>
      <c r="J3" s="96"/>
      <c r="K3" s="96"/>
    </row>
    <row r="4" spans="1:11" ht="35.25">
      <c r="C4"/>
      <c r="D4" s="97" t="s">
        <v>55</v>
      </c>
      <c r="E4" s="97"/>
      <c r="F4" s="97"/>
      <c r="G4" s="97"/>
      <c r="H4" s="97"/>
      <c r="I4" s="97"/>
      <c r="J4" s="97"/>
      <c r="K4" s="97"/>
    </row>
    <row r="5" spans="1:11" ht="33.75">
      <c r="B5" s="7"/>
      <c r="C5" s="7"/>
      <c r="D5" s="98" t="s">
        <v>1</v>
      </c>
      <c r="E5" s="98"/>
      <c r="F5" s="98"/>
      <c r="G5" s="98"/>
      <c r="H5" s="98"/>
      <c r="I5" s="98"/>
      <c r="J5" s="98"/>
      <c r="K5" s="98"/>
    </row>
    <row r="6" spans="1:11" ht="23.25">
      <c r="C6"/>
      <c r="D6" s="2"/>
      <c r="E6" s="2"/>
      <c r="F6" s="2"/>
      <c r="G6" s="99" t="s">
        <v>2</v>
      </c>
      <c r="H6" s="99"/>
      <c r="I6" s="99"/>
      <c r="J6" s="99"/>
      <c r="K6" s="99"/>
    </row>
    <row r="7" spans="1:11" ht="26.25">
      <c r="A7" s="43" t="s">
        <v>3</v>
      </c>
      <c r="B7" s="3"/>
      <c r="C7" s="4"/>
      <c r="D7" s="5"/>
      <c r="E7" s="5"/>
      <c r="F7" s="5"/>
      <c r="G7" s="99"/>
      <c r="H7" s="99"/>
      <c r="I7" s="99"/>
      <c r="J7" s="99"/>
      <c r="K7" s="99"/>
    </row>
    <row r="8" spans="1:11" ht="26.25">
      <c r="A8" s="43" t="s">
        <v>4</v>
      </c>
      <c r="B8" s="3"/>
      <c r="C8" s="3"/>
      <c r="D8" s="5"/>
      <c r="E8" s="5"/>
      <c r="F8" s="5"/>
      <c r="G8" s="13"/>
      <c r="H8" s="100" t="s">
        <v>5</v>
      </c>
      <c r="I8" s="100"/>
      <c r="J8" s="100"/>
      <c r="K8" s="100"/>
    </row>
    <row r="9" spans="1:11" ht="23.25"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15.75"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7.75">
      <c r="A11" s="102" t="s">
        <v>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2" spans="1:11" ht="51" customHeight="1">
      <c r="A12" s="103" t="s">
        <v>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pans="1:11" ht="48" customHeight="1">
      <c r="A13" s="104" t="s">
        <v>94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18.75" thickBot="1"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s="7" customFormat="1" ht="15" customHeight="1">
      <c r="A15" s="90" t="s">
        <v>49</v>
      </c>
      <c r="B15" s="120" t="s">
        <v>52</v>
      </c>
      <c r="C15" s="123" t="s">
        <v>8</v>
      </c>
      <c r="D15" s="124"/>
      <c r="E15" s="124"/>
      <c r="F15" s="124"/>
      <c r="G15" s="124"/>
      <c r="H15" s="124"/>
      <c r="I15" s="124"/>
      <c r="J15" s="124"/>
      <c r="K15" s="125"/>
    </row>
    <row r="16" spans="1:11" s="7" customFormat="1" ht="12.75" customHeight="1" thickBot="1">
      <c r="A16" s="91"/>
      <c r="B16" s="121"/>
      <c r="C16" s="126"/>
      <c r="D16" s="127"/>
      <c r="E16" s="127"/>
      <c r="F16" s="127"/>
      <c r="G16" s="127"/>
      <c r="H16" s="127"/>
      <c r="I16" s="127"/>
      <c r="J16" s="127"/>
      <c r="K16" s="128"/>
    </row>
    <row r="17" spans="1:14" s="7" customFormat="1" ht="96" customHeight="1" thickBot="1">
      <c r="A17" s="91"/>
      <c r="B17" s="121"/>
      <c r="C17" s="27"/>
      <c r="D17" s="110" t="s">
        <v>63</v>
      </c>
      <c r="E17" s="110"/>
      <c r="F17" s="111"/>
      <c r="G17" s="14"/>
      <c r="H17" s="108" t="s">
        <v>9</v>
      </c>
      <c r="I17" s="108"/>
      <c r="J17" s="108"/>
      <c r="K17" s="109"/>
    </row>
    <row r="18" spans="1:14" ht="84.75" customHeight="1" thickBot="1">
      <c r="A18" s="92"/>
      <c r="B18" s="122"/>
      <c r="C18" s="21" t="s">
        <v>57</v>
      </c>
      <c r="D18" s="22" t="s">
        <v>59</v>
      </c>
      <c r="E18" s="44" t="s">
        <v>25</v>
      </c>
      <c r="F18" s="45" t="s">
        <v>65</v>
      </c>
      <c r="G18" s="22" t="s">
        <v>58</v>
      </c>
      <c r="H18" s="22" t="s">
        <v>59</v>
      </c>
      <c r="I18" s="45" t="s">
        <v>31</v>
      </c>
      <c r="J18" s="49" t="s">
        <v>53</v>
      </c>
      <c r="K18" s="50" t="s">
        <v>67</v>
      </c>
      <c r="M18" s="46"/>
      <c r="N18" s="46"/>
    </row>
    <row r="19" spans="1:14" ht="30" customHeight="1">
      <c r="A19" s="81" t="s">
        <v>88</v>
      </c>
      <c r="B19" s="66">
        <v>-6.3E-2</v>
      </c>
      <c r="C19" s="70">
        <v>7200</v>
      </c>
      <c r="D19" s="70">
        <v>6900</v>
      </c>
      <c r="E19" s="70">
        <v>5860</v>
      </c>
      <c r="F19" s="71" t="s">
        <v>79</v>
      </c>
      <c r="G19" s="70">
        <v>8800</v>
      </c>
      <c r="H19" s="70">
        <v>8600</v>
      </c>
      <c r="I19" s="72">
        <v>7700</v>
      </c>
      <c r="J19" s="129" t="s">
        <v>91</v>
      </c>
      <c r="K19" s="129" t="s">
        <v>92</v>
      </c>
      <c r="M19" s="47"/>
      <c r="N19" s="47"/>
    </row>
    <row r="20" spans="1:14" ht="31.5" customHeight="1" thickBot="1">
      <c r="A20" s="82"/>
      <c r="B20" s="28" t="s">
        <v>89</v>
      </c>
      <c r="C20" s="73">
        <v>6900</v>
      </c>
      <c r="D20" s="73">
        <v>6600</v>
      </c>
      <c r="E20" s="73">
        <v>5600</v>
      </c>
      <c r="F20" s="74" t="s">
        <v>41</v>
      </c>
      <c r="G20" s="73">
        <v>9700</v>
      </c>
      <c r="H20" s="73">
        <v>9400</v>
      </c>
      <c r="I20" s="75">
        <v>7600</v>
      </c>
      <c r="J20" s="130"/>
      <c r="K20" s="130"/>
      <c r="M20" s="47"/>
      <c r="N20" s="47"/>
    </row>
    <row r="21" spans="1:14" ht="26.25" customHeight="1">
      <c r="A21" s="87" t="s">
        <v>32</v>
      </c>
      <c r="B21" s="29" t="s">
        <v>10</v>
      </c>
      <c r="C21" s="70">
        <f>8800+740</f>
        <v>9540</v>
      </c>
      <c r="D21" s="70">
        <f>8600+740</f>
        <v>9340</v>
      </c>
      <c r="E21" s="70">
        <f>7700+740</f>
        <v>8440</v>
      </c>
      <c r="F21" s="70" t="s">
        <v>80</v>
      </c>
      <c r="G21" s="70">
        <f>11000+740</f>
        <v>11740</v>
      </c>
      <c r="H21" s="70">
        <f>G21-300</f>
        <v>11440</v>
      </c>
      <c r="I21" s="72">
        <v>10520</v>
      </c>
      <c r="J21" s="130"/>
      <c r="K21" s="130"/>
      <c r="L21" s="4"/>
      <c r="M21" s="47"/>
      <c r="N21" s="47"/>
    </row>
    <row r="22" spans="1:14" ht="26.25">
      <c r="A22" s="88"/>
      <c r="B22" s="25" t="s">
        <v>29</v>
      </c>
      <c r="C22" s="76">
        <f>6700+530</f>
        <v>7230</v>
      </c>
      <c r="D22" s="76">
        <f>6500+530</f>
        <v>7030</v>
      </c>
      <c r="E22" s="76">
        <f>6000+530</f>
        <v>6530</v>
      </c>
      <c r="F22" s="76" t="s">
        <v>81</v>
      </c>
      <c r="G22" s="76">
        <f>8800+530</f>
        <v>9330</v>
      </c>
      <c r="H22" s="76">
        <v>9230</v>
      </c>
      <c r="I22" s="77">
        <v>7800</v>
      </c>
      <c r="J22" s="130"/>
      <c r="K22" s="130"/>
      <c r="L22" s="4"/>
      <c r="M22" s="47"/>
      <c r="N22" s="47"/>
    </row>
    <row r="23" spans="1:14" ht="26.25">
      <c r="A23" s="88"/>
      <c r="B23" s="25" t="s">
        <v>11</v>
      </c>
      <c r="C23" s="76">
        <f>9700+830</f>
        <v>10530</v>
      </c>
      <c r="D23" s="76">
        <f>9500+830</f>
        <v>10330</v>
      </c>
      <c r="E23" s="76">
        <f>8600+830</f>
        <v>9430</v>
      </c>
      <c r="F23" s="76" t="s">
        <v>82</v>
      </c>
      <c r="G23" s="76">
        <f>11900+830</f>
        <v>12730</v>
      </c>
      <c r="H23" s="76">
        <f>11600+830</f>
        <v>12430</v>
      </c>
      <c r="I23" s="77">
        <v>10920</v>
      </c>
      <c r="J23" s="130"/>
      <c r="K23" s="130"/>
      <c r="L23" s="4"/>
      <c r="M23" s="47"/>
      <c r="N23" s="47"/>
    </row>
    <row r="24" spans="1:14" ht="26.25">
      <c r="A24" s="88"/>
      <c r="B24" s="25" t="s">
        <v>12</v>
      </c>
      <c r="C24" s="76">
        <f>9600+810</f>
        <v>10410</v>
      </c>
      <c r="D24" s="76">
        <f>9400+810</f>
        <v>10210</v>
      </c>
      <c r="E24" s="76">
        <f>8500+810</f>
        <v>9310</v>
      </c>
      <c r="F24" s="76" t="s">
        <v>83</v>
      </c>
      <c r="G24" s="76">
        <f>11800+810</f>
        <v>12610</v>
      </c>
      <c r="H24" s="76">
        <f t="shared" ref="H24:H30" si="0">G24-300</f>
        <v>12310</v>
      </c>
      <c r="I24" s="77">
        <v>11600</v>
      </c>
      <c r="J24" s="130"/>
      <c r="K24" s="130"/>
      <c r="L24" s="4"/>
      <c r="M24" s="47"/>
      <c r="N24" s="47"/>
    </row>
    <row r="25" spans="1:14" ht="26.25">
      <c r="A25" s="88"/>
      <c r="B25" s="25" t="s">
        <v>13</v>
      </c>
      <c r="C25" s="76">
        <v>7900</v>
      </c>
      <c r="D25" s="76">
        <v>7600</v>
      </c>
      <c r="E25" s="76">
        <v>7000</v>
      </c>
      <c r="F25" s="76" t="s">
        <v>42</v>
      </c>
      <c r="G25" s="76">
        <v>9900</v>
      </c>
      <c r="H25" s="76">
        <f t="shared" si="0"/>
        <v>9600</v>
      </c>
      <c r="I25" s="77">
        <v>8410</v>
      </c>
      <c r="J25" s="130"/>
      <c r="K25" s="130"/>
      <c r="L25" s="4"/>
      <c r="M25" s="47"/>
      <c r="N25" s="47"/>
    </row>
    <row r="26" spans="1:14" ht="26.25">
      <c r="A26" s="88"/>
      <c r="B26" s="25" t="s">
        <v>14</v>
      </c>
      <c r="C26" s="76">
        <v>7990</v>
      </c>
      <c r="D26" s="76">
        <v>7690</v>
      </c>
      <c r="E26" s="76">
        <v>6990</v>
      </c>
      <c r="F26" s="76" t="s">
        <v>43</v>
      </c>
      <c r="G26" s="76">
        <v>9990</v>
      </c>
      <c r="H26" s="76">
        <f>G26-300</f>
        <v>9690</v>
      </c>
      <c r="I26" s="77">
        <v>8390</v>
      </c>
      <c r="J26" s="130"/>
      <c r="K26" s="130"/>
      <c r="L26" s="4"/>
      <c r="M26" s="47"/>
      <c r="N26" s="47"/>
    </row>
    <row r="27" spans="1:14" ht="26.25">
      <c r="A27" s="88"/>
      <c r="B27" s="25" t="s">
        <v>15</v>
      </c>
      <c r="C27" s="76">
        <f>8000+650</f>
        <v>8650</v>
      </c>
      <c r="D27" s="76">
        <f>7800+650</f>
        <v>8450</v>
      </c>
      <c r="E27" s="76">
        <f>7000+650</f>
        <v>7650</v>
      </c>
      <c r="F27" s="76" t="s">
        <v>84</v>
      </c>
      <c r="G27" s="76">
        <f>10000+650</f>
        <v>10650</v>
      </c>
      <c r="H27" s="76">
        <f t="shared" si="0"/>
        <v>10350</v>
      </c>
      <c r="I27" s="77">
        <v>9270</v>
      </c>
      <c r="J27" s="130"/>
      <c r="K27" s="130"/>
      <c r="L27" s="4"/>
      <c r="M27" s="47"/>
      <c r="N27" s="47"/>
    </row>
    <row r="28" spans="1:14" ht="26.25">
      <c r="A28" s="88"/>
      <c r="B28" s="25" t="s">
        <v>16</v>
      </c>
      <c r="C28" s="76">
        <f>7700+610</f>
        <v>8310</v>
      </c>
      <c r="D28" s="76">
        <f>7400+610</f>
        <v>8010</v>
      </c>
      <c r="E28" s="76">
        <f>6700+610</f>
        <v>7310</v>
      </c>
      <c r="F28" s="76" t="s">
        <v>85</v>
      </c>
      <c r="G28" s="76">
        <f>9600+610</f>
        <v>10210</v>
      </c>
      <c r="H28" s="76">
        <f t="shared" si="0"/>
        <v>9910</v>
      </c>
      <c r="I28" s="77">
        <v>8760</v>
      </c>
      <c r="J28" s="130"/>
      <c r="K28" s="130"/>
      <c r="L28" s="4"/>
      <c r="M28" s="47"/>
      <c r="N28" s="47"/>
    </row>
    <row r="29" spans="1:14" ht="26.25">
      <c r="A29" s="88"/>
      <c r="B29" s="25" t="s">
        <v>17</v>
      </c>
      <c r="C29" s="76">
        <f>7400+590</f>
        <v>7990</v>
      </c>
      <c r="D29" s="76">
        <f>7200+590</f>
        <v>7790</v>
      </c>
      <c r="E29" s="76">
        <f>6500+590</f>
        <v>7090</v>
      </c>
      <c r="F29" s="76" t="s">
        <v>86</v>
      </c>
      <c r="G29" s="76">
        <f>9400+590</f>
        <v>9990</v>
      </c>
      <c r="H29" s="76">
        <f t="shared" si="0"/>
        <v>9690</v>
      </c>
      <c r="I29" s="77">
        <v>8460</v>
      </c>
      <c r="J29" s="130"/>
      <c r="K29" s="130"/>
      <c r="L29" s="4"/>
      <c r="M29" s="47"/>
      <c r="N29" s="47"/>
    </row>
    <row r="30" spans="1:14" ht="27" thickBot="1">
      <c r="A30" s="89"/>
      <c r="B30" s="28" t="s">
        <v>18</v>
      </c>
      <c r="C30" s="73">
        <f>6200+460</f>
        <v>6660</v>
      </c>
      <c r="D30" s="73">
        <f>5900+460</f>
        <v>6360</v>
      </c>
      <c r="E30" s="73">
        <f>5300+460</f>
        <v>5760</v>
      </c>
      <c r="F30" s="78" t="s">
        <v>87</v>
      </c>
      <c r="G30" s="73">
        <f>8200+460</f>
        <v>8660</v>
      </c>
      <c r="H30" s="73">
        <f t="shared" si="0"/>
        <v>8360</v>
      </c>
      <c r="I30" s="75">
        <v>6870</v>
      </c>
      <c r="J30" s="130"/>
      <c r="K30" s="130"/>
      <c r="L30" s="4"/>
      <c r="M30" s="47"/>
      <c r="N30" s="47"/>
    </row>
    <row r="31" spans="1:14" ht="26.25">
      <c r="A31" s="113" t="s">
        <v>50</v>
      </c>
      <c r="B31" s="29" t="s">
        <v>20</v>
      </c>
      <c r="C31" s="70">
        <v>5600</v>
      </c>
      <c r="D31" s="70">
        <v>5500</v>
      </c>
      <c r="E31" s="70">
        <v>4300</v>
      </c>
      <c r="F31" s="71" t="s">
        <v>40</v>
      </c>
      <c r="G31" s="70">
        <v>7900</v>
      </c>
      <c r="H31" s="70">
        <v>7700</v>
      </c>
      <c r="I31" s="72">
        <v>7500</v>
      </c>
      <c r="J31" s="130"/>
      <c r="K31" s="130"/>
      <c r="M31" s="47"/>
      <c r="N31" s="47"/>
    </row>
    <row r="32" spans="1:14" ht="26.25">
      <c r="A32" s="114"/>
      <c r="B32" s="25" t="s">
        <v>21</v>
      </c>
      <c r="C32" s="76">
        <v>5800</v>
      </c>
      <c r="D32" s="76">
        <v>5600</v>
      </c>
      <c r="E32" s="76">
        <v>5300</v>
      </c>
      <c r="F32" s="79" t="s">
        <v>45</v>
      </c>
      <c r="G32" s="76">
        <v>8500</v>
      </c>
      <c r="H32" s="76">
        <v>8300</v>
      </c>
      <c r="I32" s="77">
        <v>8100</v>
      </c>
      <c r="J32" s="130"/>
      <c r="K32" s="130"/>
      <c r="M32" s="47"/>
      <c r="N32" s="47"/>
    </row>
    <row r="33" spans="1:14" ht="26.25">
      <c r="A33" s="114"/>
      <c r="B33" s="25" t="s">
        <v>22</v>
      </c>
      <c r="C33" s="76">
        <v>5800</v>
      </c>
      <c r="D33" s="76">
        <v>5600</v>
      </c>
      <c r="E33" s="76">
        <v>5300</v>
      </c>
      <c r="F33" s="79" t="s">
        <v>45</v>
      </c>
      <c r="G33" s="76">
        <v>8500</v>
      </c>
      <c r="H33" s="76">
        <v>8300</v>
      </c>
      <c r="I33" s="77">
        <v>8100</v>
      </c>
      <c r="J33" s="130"/>
      <c r="K33" s="130"/>
      <c r="M33" s="47"/>
      <c r="N33" s="47"/>
    </row>
    <row r="34" spans="1:14" ht="27" thickBot="1">
      <c r="A34" s="115"/>
      <c r="B34" s="28" t="s">
        <v>33</v>
      </c>
      <c r="C34" s="73">
        <v>7000</v>
      </c>
      <c r="D34" s="73">
        <v>6800</v>
      </c>
      <c r="E34" s="73">
        <v>6300</v>
      </c>
      <c r="F34" s="74" t="s">
        <v>46</v>
      </c>
      <c r="G34" s="73">
        <v>9200</v>
      </c>
      <c r="H34" s="73">
        <v>900</v>
      </c>
      <c r="I34" s="75">
        <v>8800</v>
      </c>
      <c r="J34" s="130"/>
      <c r="K34" s="130"/>
      <c r="M34" s="47"/>
      <c r="N34" s="47"/>
    </row>
    <row r="35" spans="1:14" s="8" customFormat="1" ht="26.25">
      <c r="A35" s="116" t="s">
        <v>51</v>
      </c>
      <c r="B35" s="29" t="s">
        <v>38</v>
      </c>
      <c r="C35" s="15">
        <v>5800</v>
      </c>
      <c r="D35" s="15">
        <v>5500</v>
      </c>
      <c r="E35" s="15">
        <v>4700</v>
      </c>
      <c r="F35" s="41" t="s">
        <v>47</v>
      </c>
      <c r="G35" s="15">
        <v>5600</v>
      </c>
      <c r="H35" s="15">
        <v>5400</v>
      </c>
      <c r="I35" s="16">
        <v>4200</v>
      </c>
      <c r="J35" s="130"/>
      <c r="K35" s="130"/>
      <c r="M35" s="47"/>
      <c r="N35" s="47"/>
    </row>
    <row r="36" spans="1:14" s="8" customFormat="1" ht="26.25">
      <c r="A36" s="117"/>
      <c r="B36" s="25" t="s">
        <v>39</v>
      </c>
      <c r="C36" s="17">
        <v>5800</v>
      </c>
      <c r="D36" s="17">
        <v>5500</v>
      </c>
      <c r="E36" s="17">
        <v>4700</v>
      </c>
      <c r="F36" s="26" t="s">
        <v>47</v>
      </c>
      <c r="G36" s="17">
        <v>5600</v>
      </c>
      <c r="H36" s="17">
        <v>5400</v>
      </c>
      <c r="I36" s="18">
        <v>4200</v>
      </c>
      <c r="J36" s="130"/>
      <c r="K36" s="130"/>
      <c r="M36" s="47"/>
      <c r="N36" s="47"/>
    </row>
    <row r="37" spans="1:14" s="8" customFormat="1" ht="27" thickBot="1">
      <c r="A37" s="118"/>
      <c r="B37" s="28" t="s">
        <v>13</v>
      </c>
      <c r="C37" s="19">
        <v>5800</v>
      </c>
      <c r="D37" s="19">
        <v>5500</v>
      </c>
      <c r="E37" s="19">
        <v>4700</v>
      </c>
      <c r="F37" s="42" t="s">
        <v>47</v>
      </c>
      <c r="G37" s="19">
        <v>6600</v>
      </c>
      <c r="H37" s="19">
        <v>6400</v>
      </c>
      <c r="I37" s="20">
        <v>5200</v>
      </c>
      <c r="J37" s="130"/>
      <c r="K37" s="130"/>
      <c r="M37" s="47"/>
      <c r="N37" s="47"/>
    </row>
    <row r="38" spans="1:14" s="8" customFormat="1" ht="90" customHeight="1" thickBot="1">
      <c r="A38" s="64" t="s">
        <v>73</v>
      </c>
      <c r="B38" s="60" t="s">
        <v>23</v>
      </c>
      <c r="C38" s="67">
        <v>6100</v>
      </c>
      <c r="D38" s="67">
        <v>5800</v>
      </c>
      <c r="E38" s="67">
        <v>5000</v>
      </c>
      <c r="F38" s="68" t="s">
        <v>90</v>
      </c>
      <c r="G38" s="67">
        <v>8600</v>
      </c>
      <c r="H38" s="67">
        <v>8300</v>
      </c>
      <c r="I38" s="69">
        <v>8100</v>
      </c>
      <c r="J38" s="130"/>
      <c r="K38" s="130"/>
      <c r="M38" s="47"/>
      <c r="N38" s="47"/>
    </row>
    <row r="39" spans="1:14" s="8" customFormat="1" ht="26.25">
      <c r="A39" s="81" t="s">
        <v>74</v>
      </c>
      <c r="B39" s="29" t="s">
        <v>13</v>
      </c>
      <c r="C39" s="15"/>
      <c r="D39" s="15"/>
      <c r="E39" s="15"/>
      <c r="F39" s="15" t="s">
        <v>44</v>
      </c>
      <c r="G39" s="15"/>
      <c r="H39" s="15"/>
      <c r="I39" s="16"/>
      <c r="J39" s="131"/>
      <c r="K39" s="130"/>
      <c r="M39" s="47"/>
      <c r="N39" s="47"/>
    </row>
    <row r="40" spans="1:14" s="8" customFormat="1" ht="27" thickBot="1">
      <c r="A40" s="82"/>
      <c r="B40" s="28" t="s">
        <v>23</v>
      </c>
      <c r="C40" s="19">
        <v>6000</v>
      </c>
      <c r="D40" s="19">
        <v>5700</v>
      </c>
      <c r="E40" s="19">
        <v>4900</v>
      </c>
      <c r="F40" s="19" t="s">
        <v>76</v>
      </c>
      <c r="G40" s="19">
        <v>8500</v>
      </c>
      <c r="H40" s="19">
        <v>8300</v>
      </c>
      <c r="I40" s="20">
        <v>8000</v>
      </c>
      <c r="J40" s="131"/>
      <c r="K40" s="130"/>
      <c r="M40" s="47"/>
      <c r="N40" s="47"/>
    </row>
    <row r="41" spans="1:14" ht="56.25" customHeight="1" thickBot="1">
      <c r="A41" s="63" t="s">
        <v>60</v>
      </c>
      <c r="B41" s="61" t="s">
        <v>48</v>
      </c>
      <c r="C41" s="62">
        <v>5700</v>
      </c>
      <c r="D41" s="62">
        <v>5500</v>
      </c>
      <c r="E41" s="62">
        <v>5300</v>
      </c>
      <c r="F41" s="40">
        <v>2500</v>
      </c>
      <c r="G41" s="133" t="s">
        <v>37</v>
      </c>
      <c r="H41" s="134"/>
      <c r="I41" s="135"/>
      <c r="J41" s="130"/>
      <c r="K41" s="130"/>
      <c r="M41" s="47"/>
      <c r="N41" s="47"/>
    </row>
    <row r="42" spans="1:14" ht="26.25">
      <c r="A42" s="81" t="s">
        <v>62</v>
      </c>
      <c r="B42" s="29" t="s">
        <v>19</v>
      </c>
      <c r="C42" s="15">
        <v>4800</v>
      </c>
      <c r="D42" s="15">
        <v>4700</v>
      </c>
      <c r="E42" s="15">
        <v>4100</v>
      </c>
      <c r="F42" s="41" t="s">
        <v>68</v>
      </c>
      <c r="G42" s="15">
        <v>7700</v>
      </c>
      <c r="H42" s="15">
        <v>7500</v>
      </c>
      <c r="I42" s="16">
        <v>7300</v>
      </c>
      <c r="J42" s="130"/>
      <c r="K42" s="130"/>
      <c r="M42" s="47"/>
      <c r="N42" s="47"/>
    </row>
    <row r="43" spans="1:14" ht="26.25">
      <c r="A43" s="112"/>
      <c r="B43" s="25" t="s">
        <v>19</v>
      </c>
      <c r="C43" s="17">
        <v>4800</v>
      </c>
      <c r="D43" s="17">
        <v>4700</v>
      </c>
      <c r="E43" s="17">
        <v>4100</v>
      </c>
      <c r="F43" s="26" t="s">
        <v>69</v>
      </c>
      <c r="G43" s="17">
        <v>7700</v>
      </c>
      <c r="H43" s="17">
        <v>7500</v>
      </c>
      <c r="I43" s="18">
        <v>7300</v>
      </c>
      <c r="J43" s="130"/>
      <c r="K43" s="130"/>
      <c r="M43" s="47"/>
      <c r="N43" s="47"/>
    </row>
    <row r="44" spans="1:14" ht="26.25">
      <c r="A44" s="112"/>
      <c r="B44" s="25" t="s">
        <v>11</v>
      </c>
      <c r="C44" s="17">
        <v>5500</v>
      </c>
      <c r="D44" s="17">
        <v>5400</v>
      </c>
      <c r="E44" s="17">
        <v>4100</v>
      </c>
      <c r="F44" s="26" t="s">
        <v>69</v>
      </c>
      <c r="G44" s="17">
        <v>7800</v>
      </c>
      <c r="H44" s="17">
        <v>7600</v>
      </c>
      <c r="I44" s="18">
        <v>7400</v>
      </c>
      <c r="J44" s="130"/>
      <c r="K44" s="130"/>
      <c r="M44" s="47"/>
      <c r="N44" s="47"/>
    </row>
    <row r="45" spans="1:14" ht="26.25">
      <c r="A45" s="112"/>
      <c r="B45" s="25" t="s">
        <v>34</v>
      </c>
      <c r="C45" s="17">
        <v>5700</v>
      </c>
      <c r="D45" s="17">
        <v>5500</v>
      </c>
      <c r="E45" s="17">
        <v>4800</v>
      </c>
      <c r="F45" s="26" t="s">
        <v>69</v>
      </c>
      <c r="G45" s="17">
        <v>8400</v>
      </c>
      <c r="H45" s="17">
        <v>8200</v>
      </c>
      <c r="I45" s="18">
        <v>8000</v>
      </c>
      <c r="J45" s="130"/>
      <c r="K45" s="130"/>
      <c r="M45" s="47"/>
      <c r="N45" s="47"/>
    </row>
    <row r="46" spans="1:14" ht="26.25">
      <c r="A46" s="112"/>
      <c r="B46" s="25" t="s">
        <v>35</v>
      </c>
      <c r="C46" s="17">
        <v>5700</v>
      </c>
      <c r="D46" s="17">
        <v>5500</v>
      </c>
      <c r="E46" s="17">
        <v>4800</v>
      </c>
      <c r="F46" s="26" t="s">
        <v>69</v>
      </c>
      <c r="G46" s="17">
        <v>8400</v>
      </c>
      <c r="H46" s="17">
        <v>8200</v>
      </c>
      <c r="I46" s="18">
        <v>8000</v>
      </c>
      <c r="J46" s="130"/>
      <c r="K46" s="130"/>
      <c r="M46" s="47"/>
      <c r="N46" s="47"/>
    </row>
    <row r="47" spans="1:14" ht="26.25">
      <c r="A47" s="112"/>
      <c r="B47" s="57" t="s">
        <v>71</v>
      </c>
      <c r="C47" s="17">
        <v>5700</v>
      </c>
      <c r="D47" s="17">
        <v>5500</v>
      </c>
      <c r="E47" s="17">
        <v>4800</v>
      </c>
      <c r="F47" s="58" t="s">
        <v>47</v>
      </c>
      <c r="G47" s="17">
        <v>8400</v>
      </c>
      <c r="H47" s="17">
        <v>8200</v>
      </c>
      <c r="I47" s="18">
        <v>8000</v>
      </c>
      <c r="J47" s="130"/>
      <c r="K47" s="130"/>
      <c r="M47" s="47"/>
      <c r="N47" s="47"/>
    </row>
    <row r="48" spans="1:14" ht="27" thickBot="1">
      <c r="A48" s="82"/>
      <c r="B48" s="28" t="s">
        <v>36</v>
      </c>
      <c r="C48" s="19">
        <v>6900</v>
      </c>
      <c r="D48" s="19">
        <v>6700</v>
      </c>
      <c r="E48" s="19">
        <v>6200</v>
      </c>
      <c r="F48" s="42" t="s">
        <v>70</v>
      </c>
      <c r="G48" s="19">
        <v>9100</v>
      </c>
      <c r="H48" s="19">
        <v>8900</v>
      </c>
      <c r="I48" s="20">
        <v>8700</v>
      </c>
      <c r="J48" s="130"/>
      <c r="K48" s="130"/>
      <c r="M48" s="47"/>
      <c r="N48" s="47"/>
    </row>
    <row r="49" spans="1:14" ht="31.5" customHeight="1">
      <c r="A49" s="81" t="s">
        <v>61</v>
      </c>
      <c r="B49" s="37" t="s">
        <v>16</v>
      </c>
      <c r="C49" s="15">
        <v>4300</v>
      </c>
      <c r="D49" s="15">
        <v>4100</v>
      </c>
      <c r="E49" s="15">
        <v>4000</v>
      </c>
      <c r="F49" s="15" t="s">
        <v>75</v>
      </c>
      <c r="G49" s="15">
        <v>6700</v>
      </c>
      <c r="H49" s="15">
        <v>6500</v>
      </c>
      <c r="I49" s="38">
        <v>6300</v>
      </c>
      <c r="J49" s="130"/>
      <c r="K49" s="130"/>
      <c r="M49" s="47"/>
      <c r="N49" s="47"/>
    </row>
    <row r="50" spans="1:14" s="8" customFormat="1" ht="31.5" customHeight="1" thickBot="1">
      <c r="A50" s="82"/>
      <c r="B50" s="28" t="s">
        <v>17</v>
      </c>
      <c r="C50" s="19">
        <v>4300</v>
      </c>
      <c r="D50" s="19">
        <v>4100</v>
      </c>
      <c r="E50" s="19">
        <v>4000</v>
      </c>
      <c r="F50" s="65" t="s">
        <v>75</v>
      </c>
      <c r="G50" s="19">
        <v>6700</v>
      </c>
      <c r="H50" s="19">
        <v>6500</v>
      </c>
      <c r="I50" s="39">
        <v>6300</v>
      </c>
      <c r="J50" s="132"/>
      <c r="K50" s="132"/>
      <c r="M50" s="47"/>
      <c r="N50" s="47"/>
    </row>
    <row r="51" spans="1:14" s="8" customFormat="1" ht="108.75" customHeight="1" thickBot="1">
      <c r="A51" s="59" t="s">
        <v>54</v>
      </c>
      <c r="B51" s="30" t="s">
        <v>72</v>
      </c>
      <c r="C51" s="83" t="s">
        <v>56</v>
      </c>
      <c r="D51" s="83"/>
      <c r="E51" s="83"/>
      <c r="F51" s="31" t="s">
        <v>78</v>
      </c>
      <c r="G51" s="31">
        <v>15000</v>
      </c>
      <c r="H51" s="31">
        <v>14000</v>
      </c>
      <c r="I51" s="32">
        <v>14500</v>
      </c>
      <c r="J51" s="51">
        <v>400</v>
      </c>
      <c r="K51" s="54">
        <v>400</v>
      </c>
      <c r="M51" s="48"/>
      <c r="N51" s="48"/>
    </row>
    <row r="52" spans="1:14" s="8" customFormat="1" ht="31.5" customHeight="1">
      <c r="A52" s="81" t="s">
        <v>77</v>
      </c>
      <c r="B52" s="33" t="s">
        <v>27</v>
      </c>
      <c r="C52" s="105" t="s">
        <v>30</v>
      </c>
      <c r="D52" s="106"/>
      <c r="E52" s="106"/>
      <c r="F52" s="107"/>
      <c r="G52" s="34">
        <v>600</v>
      </c>
      <c r="H52" s="34">
        <v>550</v>
      </c>
      <c r="I52" s="35">
        <v>500</v>
      </c>
      <c r="J52" s="52">
        <v>700</v>
      </c>
      <c r="K52" s="55">
        <v>650</v>
      </c>
      <c r="M52" s="48"/>
      <c r="N52" s="48"/>
    </row>
    <row r="53" spans="1:14" s="8" customFormat="1" ht="31.5" customHeight="1" thickBot="1">
      <c r="A53" s="82"/>
      <c r="B53" s="36" t="s">
        <v>28</v>
      </c>
      <c r="C53" s="84" t="s">
        <v>30</v>
      </c>
      <c r="D53" s="85"/>
      <c r="E53" s="85"/>
      <c r="F53" s="86"/>
      <c r="G53" s="23">
        <v>600</v>
      </c>
      <c r="H53" s="23">
        <v>550</v>
      </c>
      <c r="I53" s="24">
        <v>500</v>
      </c>
      <c r="J53" s="53">
        <v>700</v>
      </c>
      <c r="K53" s="56">
        <v>650</v>
      </c>
      <c r="M53" s="48"/>
      <c r="N53" s="48"/>
    </row>
    <row r="54" spans="1:14" s="8" customFormat="1" ht="31.5" customHeight="1">
      <c r="B54" s="9"/>
      <c r="C54" s="9"/>
      <c r="D54" s="9"/>
      <c r="E54" s="9"/>
      <c r="F54" s="9"/>
      <c r="G54" s="9"/>
      <c r="M54" s="9"/>
      <c r="N54" s="9"/>
    </row>
    <row r="55" spans="1:14" s="8" customFormat="1" ht="71.25" customHeight="1">
      <c r="A55" s="93" t="s">
        <v>93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4" s="8" customFormat="1" ht="74.25" customHeight="1">
      <c r="A56" s="94" t="s">
        <v>64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4" s="8" customFormat="1" ht="74.25" customHeight="1">
      <c r="A57" s="94" t="s">
        <v>66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4" s="8" customFormat="1" ht="43.5" customHeight="1">
      <c r="A58" s="80" t="s">
        <v>24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4" s="8" customFormat="1" ht="38.25" customHeight="1">
      <c r="A59" s="101" t="s">
        <v>26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4" s="8" customFormat="1" ht="30" customHeight="1">
      <c r="A60"/>
      <c r="B60" s="7"/>
      <c r="C60" s="7"/>
      <c r="D60" s="7"/>
      <c r="E60" s="7"/>
      <c r="F60" s="7"/>
      <c r="G60" s="7"/>
      <c r="H60" s="7"/>
      <c r="I60" s="7"/>
      <c r="J60"/>
      <c r="K60"/>
      <c r="L60" s="12"/>
    </row>
    <row r="61" spans="1:14">
      <c r="B61" s="7"/>
      <c r="C61" s="7"/>
      <c r="E61" s="7"/>
      <c r="G61" s="7"/>
      <c r="H61" s="7"/>
      <c r="I61" s="7"/>
    </row>
    <row r="62" spans="1:14">
      <c r="B62" s="7"/>
      <c r="C62" s="7"/>
      <c r="E62" s="7"/>
      <c r="G62" s="7"/>
      <c r="H62" s="7"/>
      <c r="I62" s="7"/>
    </row>
    <row r="63" spans="1:14">
      <c r="B63" s="7"/>
      <c r="C63" s="7"/>
      <c r="E63" s="7"/>
      <c r="G63" s="7"/>
      <c r="H63" s="7"/>
      <c r="I63" s="7"/>
    </row>
    <row r="64" spans="1:14">
      <c r="B64" s="7"/>
      <c r="C64" s="7"/>
      <c r="E64" s="7"/>
      <c r="G64" s="7"/>
      <c r="H64" s="7"/>
      <c r="I64" s="7"/>
    </row>
    <row r="65" spans="2:9">
      <c r="B65" s="7"/>
      <c r="C65" s="7"/>
      <c r="E65" s="7"/>
      <c r="G65" s="7"/>
      <c r="H65" s="7"/>
      <c r="I65" s="7"/>
    </row>
    <row r="66" spans="2:9">
      <c r="B66" s="7"/>
      <c r="C66" s="7"/>
      <c r="E66" s="7"/>
      <c r="G66" s="7"/>
      <c r="H66" s="7"/>
      <c r="I66" s="7"/>
    </row>
    <row r="67" spans="2:9">
      <c r="B67" s="7"/>
      <c r="C67" s="7"/>
      <c r="E67" s="7"/>
      <c r="G67" s="7"/>
      <c r="H67" s="7"/>
      <c r="I67" s="7"/>
    </row>
    <row r="68" spans="2:9">
      <c r="B68" s="7"/>
      <c r="C68" s="7"/>
      <c r="E68" s="7"/>
      <c r="G68" s="7"/>
      <c r="H68" s="7"/>
      <c r="I68" s="7"/>
    </row>
    <row r="69" spans="2:9">
      <c r="B69" s="7"/>
      <c r="C69" s="7"/>
      <c r="E69" s="7"/>
      <c r="G69" s="7"/>
      <c r="H69" s="7"/>
      <c r="I69" s="7"/>
    </row>
    <row r="70" spans="2:9">
      <c r="B70" s="7"/>
      <c r="C70" s="7"/>
      <c r="E70" s="7"/>
      <c r="G70" s="7"/>
      <c r="H70" s="7"/>
      <c r="I70" s="7"/>
    </row>
    <row r="71" spans="2:9">
      <c r="B71" s="7"/>
      <c r="C71" s="7"/>
      <c r="E71" s="7"/>
      <c r="G71" s="7"/>
      <c r="H71" s="7"/>
      <c r="I71" s="7"/>
    </row>
    <row r="72" spans="2:9">
      <c r="B72" s="7"/>
      <c r="C72" s="7"/>
      <c r="E72" s="7"/>
      <c r="G72" s="7"/>
      <c r="H72" s="7"/>
      <c r="I72" s="7"/>
    </row>
    <row r="73" spans="2:9">
      <c r="B73" s="7"/>
      <c r="C73" s="7"/>
      <c r="E73" s="7"/>
      <c r="G73" s="7"/>
      <c r="H73" s="7"/>
      <c r="I73" s="7"/>
    </row>
    <row r="74" spans="2:9">
      <c r="B74" s="7"/>
      <c r="C74" s="7"/>
      <c r="E74" s="7"/>
      <c r="G74" s="7"/>
      <c r="H74" s="7"/>
      <c r="I74" s="7"/>
    </row>
    <row r="75" spans="2:9">
      <c r="B75" s="7"/>
      <c r="C75" s="7"/>
      <c r="E75" s="7"/>
      <c r="G75" s="7"/>
      <c r="H75" s="7"/>
      <c r="I75" s="7"/>
    </row>
    <row r="76" spans="2:9">
      <c r="B76" s="7"/>
      <c r="C76" s="7"/>
      <c r="E76" s="7"/>
      <c r="G76" s="7"/>
      <c r="H76" s="7"/>
      <c r="I76" s="7"/>
    </row>
    <row r="77" spans="2:9">
      <c r="B77" s="7"/>
      <c r="C77" s="7"/>
      <c r="E77" s="7"/>
      <c r="G77" s="7"/>
      <c r="H77" s="7"/>
      <c r="I77" s="7"/>
    </row>
    <row r="78" spans="2:9">
      <c r="B78" s="7"/>
      <c r="C78" s="7"/>
      <c r="E78" s="7"/>
      <c r="G78" s="7"/>
      <c r="H78" s="7"/>
      <c r="I78" s="7"/>
    </row>
    <row r="79" spans="2:9">
      <c r="B79" s="7"/>
      <c r="C79" s="7"/>
      <c r="E79" s="7"/>
      <c r="G79" s="7"/>
      <c r="H79" s="7"/>
      <c r="I79" s="7"/>
    </row>
    <row r="80" spans="2:9">
      <c r="B80" s="7"/>
      <c r="C80" s="7"/>
      <c r="E80" s="7"/>
      <c r="G80" s="7"/>
      <c r="H80" s="7"/>
      <c r="I80" s="7"/>
    </row>
    <row r="81" spans="2:9">
      <c r="B81" s="7"/>
      <c r="C81" s="7"/>
      <c r="E81" s="7"/>
      <c r="G81" s="7"/>
      <c r="H81" s="7"/>
      <c r="I81" s="7"/>
    </row>
    <row r="82" spans="2:9">
      <c r="B82" s="7"/>
      <c r="C82" s="7"/>
      <c r="E82" s="7"/>
      <c r="G82" s="7"/>
      <c r="H82" s="7"/>
      <c r="I82" s="7"/>
    </row>
    <row r="83" spans="2:9">
      <c r="B83" s="7"/>
      <c r="C83" s="7"/>
      <c r="E83" s="7"/>
      <c r="G83" s="7"/>
      <c r="H83" s="7"/>
      <c r="I83" s="7"/>
    </row>
    <row r="84" spans="2:9">
      <c r="B84" s="7"/>
      <c r="C84" s="7"/>
      <c r="E84" s="7"/>
      <c r="G84" s="7"/>
      <c r="H84" s="7"/>
      <c r="I84" s="7"/>
    </row>
    <row r="85" spans="2:9">
      <c r="B85" s="7"/>
      <c r="C85" s="7"/>
      <c r="E85" s="7"/>
      <c r="G85" s="7"/>
      <c r="H85" s="7"/>
      <c r="I85" s="7"/>
    </row>
    <row r="86" spans="2:9">
      <c r="B86" s="7"/>
      <c r="C86" s="7"/>
      <c r="E86" s="7"/>
      <c r="G86" s="7"/>
      <c r="H86" s="7"/>
      <c r="I86" s="7"/>
    </row>
    <row r="87" spans="2:9">
      <c r="B87" s="7"/>
      <c r="C87" s="7"/>
      <c r="E87" s="7"/>
      <c r="G87" s="7"/>
      <c r="H87" s="7"/>
      <c r="I87" s="7"/>
    </row>
    <row r="88" spans="2:9">
      <c r="B88" s="7"/>
      <c r="C88" s="7"/>
      <c r="E88" s="7"/>
      <c r="G88" s="7"/>
      <c r="H88" s="7"/>
      <c r="I88" s="7"/>
    </row>
    <row r="89" spans="2:9">
      <c r="B89" s="7"/>
      <c r="C89" s="7"/>
      <c r="E89" s="7"/>
      <c r="G89" s="7"/>
      <c r="H89" s="7"/>
      <c r="I89" s="7"/>
    </row>
    <row r="90" spans="2:9">
      <c r="B90" s="7"/>
      <c r="C90" s="7"/>
      <c r="E90" s="7"/>
      <c r="G90" s="7"/>
      <c r="H90" s="7"/>
      <c r="I90" s="7"/>
    </row>
    <row r="91" spans="2:9">
      <c r="B91" s="7"/>
      <c r="C91" s="7"/>
      <c r="E91" s="7"/>
      <c r="G91" s="7"/>
      <c r="H91" s="7"/>
      <c r="I91" s="7"/>
    </row>
    <row r="92" spans="2:9">
      <c r="B92" s="7"/>
      <c r="C92" s="7"/>
      <c r="E92" s="7"/>
      <c r="G92" s="7"/>
      <c r="H92" s="7"/>
      <c r="I92" s="7"/>
    </row>
    <row r="93" spans="2:9">
      <c r="B93" s="7"/>
      <c r="C93" s="7"/>
      <c r="E93" s="7"/>
      <c r="G93" s="7"/>
      <c r="H93" s="7"/>
      <c r="I93" s="7"/>
    </row>
    <row r="94" spans="2:9">
      <c r="B94" s="7"/>
      <c r="C94" s="7"/>
      <c r="E94" s="7"/>
      <c r="G94" s="7"/>
      <c r="H94" s="7"/>
      <c r="I94" s="7"/>
    </row>
    <row r="95" spans="2:9">
      <c r="B95" s="7"/>
      <c r="C95" s="7"/>
      <c r="E95" s="7"/>
      <c r="G95" s="7"/>
      <c r="H95" s="7"/>
      <c r="I95" s="7"/>
    </row>
    <row r="96" spans="2:9">
      <c r="B96" s="7"/>
      <c r="C96" s="7"/>
      <c r="E96" s="7"/>
      <c r="G96" s="7"/>
      <c r="H96" s="7"/>
      <c r="I96" s="7"/>
    </row>
  </sheetData>
  <mergeCells count="34">
    <mergeCell ref="B10:J10"/>
    <mergeCell ref="B15:B18"/>
    <mergeCell ref="C15:K16"/>
    <mergeCell ref="J19:J50"/>
    <mergeCell ref="K19:K50"/>
    <mergeCell ref="A39:A40"/>
    <mergeCell ref="G41:I41"/>
    <mergeCell ref="A19:A20"/>
    <mergeCell ref="A59:K59"/>
    <mergeCell ref="A11:K11"/>
    <mergeCell ref="A12:K12"/>
    <mergeCell ref="A13:K13"/>
    <mergeCell ref="A57:K57"/>
    <mergeCell ref="A52:A53"/>
    <mergeCell ref="C52:F52"/>
    <mergeCell ref="H17:K17"/>
    <mergeCell ref="D17:F17"/>
    <mergeCell ref="A42:A48"/>
    <mergeCell ref="B9:K9"/>
    <mergeCell ref="D3:K3"/>
    <mergeCell ref="D4:K4"/>
    <mergeCell ref="D5:K5"/>
    <mergeCell ref="G6:K7"/>
    <mergeCell ref="H8:K8"/>
    <mergeCell ref="A58:K58"/>
    <mergeCell ref="A49:A50"/>
    <mergeCell ref="C51:E51"/>
    <mergeCell ref="C53:F53"/>
    <mergeCell ref="A21:A30"/>
    <mergeCell ref="A15:A18"/>
    <mergeCell ref="A55:K55"/>
    <mergeCell ref="A56:K56"/>
    <mergeCell ref="A31:A34"/>
    <mergeCell ref="A35:A37"/>
  </mergeCells>
  <phoneticPr fontId="27" type="noConversion"/>
  <pageMargins left="0.47" right="0.31496062992125984" top="0.32" bottom="0.31" header="0.31496062992125984" footer="0.31496062992125984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СпецПредложение 2013сент</vt:lpstr>
      <vt:lpstr>'Прайс СпецПредложение 2013сент'!Область_печати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Lanos</cp:lastModifiedBy>
  <cp:lastPrinted>2013-04-05T08:14:45Z</cp:lastPrinted>
  <dcterms:created xsi:type="dcterms:W3CDTF">2012-03-28T12:58:41Z</dcterms:created>
  <dcterms:modified xsi:type="dcterms:W3CDTF">2013-09-09T07:47:11Z</dcterms:modified>
</cp:coreProperties>
</file>